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9860" windowHeight="11445" activeTab="1"/>
  </bookViews>
  <sheets>
    <sheet name="basic" sheetId="4" r:id="rId1"/>
    <sheet name="transfer and wealth tax" sheetId="1" r:id="rId2"/>
    <sheet name="Sheet3" sheetId="3" r:id="rId3"/>
  </sheets>
  <calcPr calcId="145621"/>
</workbook>
</file>

<file path=xl/calcChain.xml><?xml version="1.0" encoding="utf-8"?>
<calcChain xmlns="http://schemas.openxmlformats.org/spreadsheetml/2006/main">
  <c r="G25" i="1" l="1"/>
  <c r="G24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7" i="1"/>
  <c r="B2" i="4"/>
  <c r="D3" i="4"/>
  <c r="D4" i="4"/>
  <c r="D5" i="4"/>
  <c r="D6" i="4"/>
  <c r="D7" i="4"/>
  <c r="B3" i="4" l="1"/>
  <c r="B4" i="4" l="1"/>
  <c r="B5" i="4" s="1"/>
  <c r="B6" i="4" s="1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F11" i="4"/>
  <c r="G4" i="1"/>
  <c r="G5" i="1"/>
  <c r="G6" i="1"/>
  <c r="G7" i="1"/>
  <c r="G3" i="1"/>
  <c r="B3" i="1"/>
  <c r="B4" i="1" s="1"/>
  <c r="B5" i="1" s="1"/>
  <c r="U12" i="4" l="1"/>
  <c r="X12" i="4"/>
  <c r="B20" i="4"/>
  <c r="B7" i="1"/>
  <c r="C7" i="1" s="1"/>
  <c r="E7" i="1" s="1"/>
  <c r="B21" i="4" l="1"/>
  <c r="B8" i="1"/>
  <c r="B22" i="4" l="1"/>
  <c r="C8" i="1"/>
  <c r="B9" i="1" l="1"/>
  <c r="C9" i="1" s="1"/>
  <c r="E8" i="1"/>
  <c r="B23" i="4"/>
  <c r="B10" i="1" l="1"/>
  <c r="C10" i="1" s="1"/>
  <c r="E9" i="1"/>
  <c r="B24" i="4"/>
  <c r="B11" i="1" l="1"/>
  <c r="C11" i="1" s="1"/>
  <c r="E10" i="1"/>
  <c r="B25" i="4"/>
  <c r="B12" i="1" l="1"/>
  <c r="C12" i="1" s="1"/>
  <c r="E11" i="1"/>
  <c r="B26" i="4"/>
  <c r="B13" i="1" l="1"/>
  <c r="C13" i="1" s="1"/>
  <c r="E12" i="1"/>
  <c r="B27" i="4"/>
  <c r="B28" i="4" s="1"/>
  <c r="B29" i="4" s="1"/>
  <c r="B14" i="1" l="1"/>
  <c r="C14" i="1" s="1"/>
  <c r="E13" i="1"/>
  <c r="B30" i="4"/>
  <c r="B31" i="4" s="1"/>
  <c r="B32" i="4" s="1"/>
  <c r="B33" i="4" s="1"/>
  <c r="B34" i="4" s="1"/>
  <c r="B35" i="4" s="1"/>
  <c r="B36" i="4" s="1"/>
  <c r="B37" i="4" s="1"/>
  <c r="B38" i="4" s="1"/>
  <c r="B39" i="4" s="1"/>
  <c r="F12" i="4"/>
  <c r="B15" i="1" l="1"/>
  <c r="C15" i="1" s="1"/>
  <c r="E14" i="1"/>
  <c r="U13" i="4"/>
  <c r="X13" i="4"/>
  <c r="B40" i="4"/>
  <c r="B41" i="4" s="1"/>
  <c r="B42" i="4" s="1"/>
  <c r="B43" i="4" s="1"/>
  <c r="B44" i="4" s="1"/>
  <c r="B45" i="4" s="1"/>
  <c r="B46" i="4" s="1"/>
  <c r="B47" i="4" s="1"/>
  <c r="B48" i="4" s="1"/>
  <c r="B49" i="4" s="1"/>
  <c r="F13" i="4"/>
  <c r="B16" i="1" l="1"/>
  <c r="C16" i="1" s="1"/>
  <c r="E15" i="1"/>
  <c r="B50" i="4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F14" i="4"/>
  <c r="X14" i="4"/>
  <c r="U14" i="4"/>
  <c r="B17" i="1" l="1"/>
  <c r="C17" i="1" s="1"/>
  <c r="E16" i="1"/>
  <c r="O1" i="4"/>
  <c r="D30" i="4" a="1"/>
  <c r="D30" i="4" s="1"/>
  <c r="U15" i="4"/>
  <c r="X15" i="4"/>
  <c r="D28" i="4"/>
  <c r="F15" i="4"/>
  <c r="B18" i="1" l="1"/>
  <c r="E17" i="1"/>
  <c r="J14" i="4"/>
  <c r="V16" i="4"/>
  <c r="X16" i="4"/>
  <c r="Y16" i="4" s="1"/>
  <c r="U16" i="4"/>
  <c r="C18" i="1" l="1"/>
  <c r="I11" i="1"/>
  <c r="J11" i="4"/>
  <c r="J12" i="4"/>
  <c r="J13" i="4"/>
  <c r="J15" i="4"/>
  <c r="X12" i="1" l="1"/>
  <c r="AA12" i="1"/>
  <c r="B19" i="1"/>
  <c r="C19" i="1" s="1"/>
  <c r="E18" i="1"/>
  <c r="B20" i="1" l="1"/>
  <c r="C20" i="1" s="1"/>
  <c r="E19" i="1"/>
  <c r="B21" i="1" l="1"/>
  <c r="C21" i="1" s="1"/>
  <c r="E20" i="1"/>
  <c r="B22" i="1" l="1"/>
  <c r="C22" i="1" s="1"/>
  <c r="E21" i="1"/>
  <c r="B23" i="1" l="1"/>
  <c r="C23" i="1" s="1"/>
  <c r="E22" i="1"/>
  <c r="B24" i="1" l="1"/>
  <c r="C24" i="1" s="1"/>
  <c r="E23" i="1"/>
  <c r="B25" i="1" l="1"/>
  <c r="C25" i="1" s="1"/>
  <c r="E24" i="1"/>
  <c r="B26" i="1" l="1"/>
  <c r="E25" i="1"/>
  <c r="C26" i="1" l="1"/>
  <c r="B27" i="1" l="1"/>
  <c r="E26" i="1"/>
  <c r="C27" i="1" l="1"/>
  <c r="B28" i="1" l="1"/>
  <c r="E27" i="1"/>
  <c r="C28" i="1" l="1"/>
  <c r="I12" i="1"/>
  <c r="X13" i="1" l="1"/>
  <c r="AA13" i="1"/>
  <c r="B29" i="1"/>
  <c r="C29" i="1" s="1"/>
  <c r="E28" i="1"/>
  <c r="B30" i="1" l="1"/>
  <c r="C30" i="1" s="1"/>
  <c r="E29" i="1"/>
  <c r="B31" i="1" l="1"/>
  <c r="C31" i="1" s="1"/>
  <c r="E30" i="1"/>
  <c r="B32" i="1" l="1"/>
  <c r="C32" i="1" s="1"/>
  <c r="E31" i="1"/>
  <c r="B33" i="1" l="1"/>
  <c r="E32" i="1"/>
  <c r="C33" i="1" l="1"/>
  <c r="B34" i="1" l="1"/>
  <c r="E33" i="1"/>
  <c r="C34" i="1" l="1"/>
  <c r="B35" i="1" l="1"/>
  <c r="E34" i="1"/>
  <c r="C35" i="1" l="1"/>
  <c r="B36" i="1" l="1"/>
  <c r="E35" i="1"/>
  <c r="C36" i="1" l="1"/>
  <c r="B37" i="1" l="1"/>
  <c r="E36" i="1"/>
  <c r="C37" i="1" l="1"/>
  <c r="B38" i="1" l="1"/>
  <c r="E37" i="1"/>
  <c r="C38" i="1" l="1"/>
  <c r="I13" i="1"/>
  <c r="X14" i="1" l="1"/>
  <c r="AA14" i="1"/>
  <c r="B39" i="1"/>
  <c r="E38" i="1"/>
  <c r="C39" i="1" l="1"/>
  <c r="B40" i="1" l="1"/>
  <c r="E39" i="1"/>
  <c r="C40" i="1" l="1"/>
  <c r="B41" i="1" l="1"/>
  <c r="E40" i="1"/>
  <c r="C41" i="1" l="1"/>
  <c r="B42" i="1" l="1"/>
  <c r="E41" i="1"/>
  <c r="C42" i="1" l="1"/>
  <c r="B43" i="1" l="1"/>
  <c r="E42" i="1"/>
  <c r="C43" i="1" l="1"/>
  <c r="B44" i="1" l="1"/>
  <c r="C44" i="1" s="1"/>
  <c r="E43" i="1"/>
  <c r="B45" i="1" l="1"/>
  <c r="C45" i="1" s="1"/>
  <c r="E44" i="1"/>
  <c r="B46" i="1" l="1"/>
  <c r="E45" i="1"/>
  <c r="C46" i="1" l="1"/>
  <c r="B47" i="1" l="1"/>
  <c r="E46" i="1"/>
  <c r="C47" i="1" l="1"/>
  <c r="B48" i="1" l="1"/>
  <c r="E47" i="1"/>
  <c r="C48" i="1" l="1"/>
  <c r="I14" i="1"/>
  <c r="G28" i="1" l="1"/>
  <c r="X15" i="1"/>
  <c r="AA15" i="1"/>
  <c r="B49" i="1"/>
  <c r="E48" i="1"/>
  <c r="C49" i="1" l="1"/>
  <c r="B50" i="1" l="1"/>
  <c r="E49" i="1"/>
  <c r="C50" i="1" l="1"/>
  <c r="B51" i="1" l="1"/>
  <c r="E50" i="1"/>
  <c r="C51" i="1" l="1"/>
  <c r="B52" i="1" l="1"/>
  <c r="E51" i="1"/>
  <c r="C52" i="1" l="1"/>
  <c r="B53" i="1" l="1"/>
  <c r="E52" i="1"/>
  <c r="C53" i="1" l="1"/>
  <c r="B54" i="1" l="1"/>
  <c r="C54" i="1" s="1"/>
  <c r="E53" i="1"/>
  <c r="B55" i="1" l="1"/>
  <c r="C55" i="1" s="1"/>
  <c r="E54" i="1"/>
  <c r="B56" i="1" l="1"/>
  <c r="C56" i="1" s="1"/>
  <c r="E55" i="1"/>
  <c r="B57" i="1" l="1"/>
  <c r="C57" i="1" s="1"/>
  <c r="E56" i="1"/>
  <c r="B58" i="1" l="1"/>
  <c r="C58" i="1" s="1"/>
  <c r="E57" i="1"/>
  <c r="B59" i="1" l="1"/>
  <c r="C59" i="1" s="1"/>
  <c r="E58" i="1"/>
  <c r="B60" i="1" l="1"/>
  <c r="C60" i="1" s="1"/>
  <c r="E59" i="1"/>
  <c r="B61" i="1" l="1"/>
  <c r="C61" i="1" s="1"/>
  <c r="E60" i="1"/>
  <c r="B62" i="1" l="1"/>
  <c r="E61" i="1"/>
  <c r="C62" i="1" l="1"/>
  <c r="G30" i="1" a="1"/>
  <c r="G30" i="1" s="1"/>
  <c r="R1" i="1"/>
  <c r="I15" i="1"/>
  <c r="X16" i="1" l="1"/>
  <c r="AA16" i="1"/>
  <c r="AB16" i="1" s="1"/>
  <c r="G23" i="1"/>
  <c r="E62" i="1"/>
  <c r="Y16" i="1" l="1"/>
  <c r="M13" i="1" l="1"/>
  <c r="M11" i="1"/>
  <c r="M12" i="1"/>
  <c r="M14" i="1"/>
  <c r="M15" i="1"/>
</calcChain>
</file>

<file path=xl/sharedStrings.xml><?xml version="1.0" encoding="utf-8"?>
<sst xmlns="http://schemas.openxmlformats.org/spreadsheetml/2006/main" count="68" uniqueCount="33">
  <si>
    <t>Age</t>
  </si>
  <si>
    <t>rate of return</t>
  </si>
  <si>
    <t>Amount saved age 23-34</t>
  </si>
  <si>
    <t>Amount saved age 18-22</t>
  </si>
  <si>
    <t>Amount saved age 35-44</t>
  </si>
  <si>
    <t>Amount saved age 45-54</t>
  </si>
  <si>
    <t>Amount saved age 55-64</t>
  </si>
  <si>
    <t>Amount saved age 65-67</t>
  </si>
  <si>
    <t>Amount saved age 68+</t>
  </si>
  <si>
    <t>Average</t>
  </si>
  <si>
    <t>18-34</t>
  </si>
  <si>
    <t>35-44</t>
  </si>
  <si>
    <t>45-54</t>
  </si>
  <si>
    <t>55-64</t>
  </si>
  <si>
    <t>65+</t>
  </si>
  <si>
    <t>ratio 55-64 versus 18-34</t>
  </si>
  <si>
    <t>A standardised saving amount</t>
  </si>
  <si>
    <t>Sum total wealth (of society)</t>
  </si>
  <si>
    <t>Share of population</t>
  </si>
  <si>
    <t>Weighted total</t>
  </si>
  <si>
    <t>CSO 2013 Share</t>
  </si>
  <si>
    <t>Simulated 'ideal' share of wealth</t>
  </si>
  <si>
    <t>Gini (if a population brick rather than pyramid)</t>
  </si>
  <si>
    <t>Pop brick</t>
  </si>
  <si>
    <t>Mean wealth of group</t>
  </si>
  <si>
    <t>wealth tax</t>
  </si>
  <si>
    <t>tax</t>
  </si>
  <si>
    <t>Total wealth tax revenue</t>
  </si>
  <si>
    <t>state debt service cost (at normal rate of return)</t>
  </si>
  <si>
    <t>net state revenue</t>
  </si>
  <si>
    <t>Total debt service cost</t>
  </si>
  <si>
    <t>benefit to state</t>
  </si>
  <si>
    <t>Wealth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</si>
</sst>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rgb="FFFA7D00"/>
      <name val="Arial"/>
      <family val="2"/>
    </font>
    <font>
      <b/>
      <sz val="11"/>
      <color theme="1"/>
      <name val="Calibri"/>
      <family val="2"/>
      <scheme val="minor"/>
    </font>
    <font>
      <sz val="10"/>
      <color rgb="FF3F3F76"/>
      <name val="Arial"/>
      <family val="2"/>
    </font>
    <font>
      <sz val="10"/>
      <color rgb="FF0061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2" fillId="2" borderId="1" applyNumberFormat="0" applyAlignment="0" applyProtection="0"/>
    <xf numFmtId="0" fontId="4" fillId="3" borderId="1" applyNumberFormat="0" applyAlignment="0" applyProtection="0"/>
    <xf numFmtId="0" fontId="5" fillId="4" borderId="0" applyNumberFormat="0" applyBorder="0" applyAlignment="0" applyProtection="0"/>
  </cellStyleXfs>
  <cellXfs count="9">
    <xf numFmtId="0" fontId="0" fillId="0" borderId="0" xfId="0"/>
    <xf numFmtId="164" fontId="0" fillId="0" borderId="0" xfId="1" applyNumberFormat="1" applyFont="1"/>
    <xf numFmtId="0" fontId="2" fillId="2" borderId="1" xfId="2"/>
    <xf numFmtId="2" fontId="3" fillId="0" borderId="0" xfId="0" applyNumberFormat="1" applyFont="1"/>
    <xf numFmtId="0" fontId="4" fillId="3" borderId="1" xfId="3"/>
    <xf numFmtId="164" fontId="4" fillId="3" borderId="1" xfId="3" applyNumberFormat="1"/>
    <xf numFmtId="9" fontId="4" fillId="3" borderId="1" xfId="3" applyNumberFormat="1"/>
    <xf numFmtId="0" fontId="5" fillId="4" borderId="0" xfId="4"/>
    <xf numFmtId="10" fontId="4" fillId="3" borderId="1" xfId="3" applyNumberFormat="1"/>
  </cellXfs>
  <cellStyles count="5">
    <cellStyle name="Calculation" xfId="2" builtinId="22"/>
    <cellStyle name="Good" xfId="4" builtinId="26"/>
    <cellStyle name="Input" xfId="3" builtinId="20"/>
    <cellStyle name="Normal" xfId="0" builtinId="0"/>
    <cellStyle name="Percent" xfId="1" builtin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Age and 'ideal'wealth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marker>
            <c:symbol val="none"/>
          </c:marker>
          <c:cat>
            <c:numRef>
              <c:f>basic!$A$2:$A$62</c:f>
              <c:numCache>
                <c:formatCode>General</c:formatCode>
                <c:ptCount val="61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</c:numCache>
            </c:numRef>
          </c:cat>
          <c:val>
            <c:numRef>
              <c:f>basic!$B$2:$B$62</c:f>
              <c:numCache>
                <c:formatCode>General</c:formatCode>
                <c:ptCount val="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1</c:v>
                </c:pt>
                <c:pt idx="6">
                  <c:v>2.04</c:v>
                </c:pt>
                <c:pt idx="7">
                  <c:v>3.1215999999999999</c:v>
                </c:pt>
                <c:pt idx="8">
                  <c:v>4.2464639999999996</c:v>
                </c:pt>
                <c:pt idx="9">
                  <c:v>5.4163225599999993</c:v>
                </c:pt>
                <c:pt idx="10">
                  <c:v>6.6329754623999992</c:v>
                </c:pt>
                <c:pt idx="11">
                  <c:v>7.8982944808959994</c:v>
                </c:pt>
                <c:pt idx="12">
                  <c:v>9.2142262601318397</c:v>
                </c:pt>
                <c:pt idx="13">
                  <c:v>10.582795310537113</c:v>
                </c:pt>
                <c:pt idx="14">
                  <c:v>12.006107122958598</c:v>
                </c:pt>
                <c:pt idx="15">
                  <c:v>13.486351407876942</c:v>
                </c:pt>
                <c:pt idx="16">
                  <c:v>15.02580546419202</c:v>
                </c:pt>
                <c:pt idx="17">
                  <c:v>16.6268376827597</c:v>
                </c:pt>
                <c:pt idx="18">
                  <c:v>18.291911190070088</c:v>
                </c:pt>
                <c:pt idx="19">
                  <c:v>20.023587637672893</c:v>
                </c:pt>
                <c:pt idx="20">
                  <c:v>21.824531143179808</c:v>
                </c:pt>
                <c:pt idx="21">
                  <c:v>23.697512388907001</c:v>
                </c:pt>
                <c:pt idx="22">
                  <c:v>25.64541288446328</c:v>
                </c:pt>
                <c:pt idx="23">
                  <c:v>27.671229399841813</c:v>
                </c:pt>
                <c:pt idx="24">
                  <c:v>29.778078575835487</c:v>
                </c:pt>
                <c:pt idx="25">
                  <c:v>31.969201718868906</c:v>
                </c:pt>
                <c:pt idx="26">
                  <c:v>34.24796978762366</c:v>
                </c:pt>
                <c:pt idx="27">
                  <c:v>36.617888579128611</c:v>
                </c:pt>
                <c:pt idx="28">
                  <c:v>39.082604122293759</c:v>
                </c:pt>
                <c:pt idx="29">
                  <c:v>41.645908287185513</c:v>
                </c:pt>
                <c:pt idx="30">
                  <c:v>44.311744618672932</c:v>
                </c:pt>
                <c:pt idx="31">
                  <c:v>47.08421440341985</c:v>
                </c:pt>
                <c:pt idx="32">
                  <c:v>49.967582979556646</c:v>
                </c:pt>
                <c:pt idx="33">
                  <c:v>52.966286298738915</c:v>
                </c:pt>
                <c:pt idx="34">
                  <c:v>56.084937750688475</c:v>
                </c:pt>
                <c:pt idx="35">
                  <c:v>59.328335260716017</c:v>
                </c:pt>
                <c:pt idx="36">
                  <c:v>62.70146867114466</c:v>
                </c:pt>
                <c:pt idx="37">
                  <c:v>66.209527417990444</c:v>
                </c:pt>
                <c:pt idx="38">
                  <c:v>69.857908514710061</c:v>
                </c:pt>
                <c:pt idx="39">
                  <c:v>73.652224855298471</c:v>
                </c:pt>
                <c:pt idx="40">
                  <c:v>77.598313849510419</c:v>
                </c:pt>
                <c:pt idx="41">
                  <c:v>81.702246403490832</c:v>
                </c:pt>
                <c:pt idx="42">
                  <c:v>85.970336259630471</c:v>
                </c:pt>
                <c:pt idx="43">
                  <c:v>90.409149710015697</c:v>
                </c:pt>
                <c:pt idx="44">
                  <c:v>95.025515698416328</c:v>
                </c:pt>
                <c:pt idx="45">
                  <c:v>99.826536326352979</c:v>
                </c:pt>
                <c:pt idx="46">
                  <c:v>104.8195977794071</c:v>
                </c:pt>
                <c:pt idx="47">
                  <c:v>110.0123816905834</c:v>
                </c:pt>
                <c:pt idx="48">
                  <c:v>115.41287695820674</c:v>
                </c:pt>
                <c:pt idx="49">
                  <c:v>121.02939203653501</c:v>
                </c:pt>
                <c:pt idx="50">
                  <c:v>112.07056771799643</c:v>
                </c:pt>
                <c:pt idx="51">
                  <c:v>102.75339042671629</c:v>
                </c:pt>
                <c:pt idx="52">
                  <c:v>93.063526043784947</c:v>
                </c:pt>
                <c:pt idx="53">
                  <c:v>82.986067085536348</c:v>
                </c:pt>
                <c:pt idx="54">
                  <c:v>72.505509768957808</c:v>
                </c:pt>
                <c:pt idx="55">
                  <c:v>61.605730159716131</c:v>
                </c:pt>
                <c:pt idx="56">
                  <c:v>50.269959366104786</c:v>
                </c:pt>
                <c:pt idx="57">
                  <c:v>38.480757740748984</c:v>
                </c:pt>
                <c:pt idx="58">
                  <c:v>26.219988050378948</c:v>
                </c:pt>
                <c:pt idx="59">
                  <c:v>13.468787572394106</c:v>
                </c:pt>
                <c:pt idx="60">
                  <c:v>0.20753907528987092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128789120"/>
        <c:axId val="577591168"/>
      </c:lineChart>
      <c:catAx>
        <c:axId val="1287891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77591168"/>
        <c:crosses val="autoZero"/>
        <c:auto val="1"/>
        <c:lblAlgn val="ctr"/>
        <c:lblOffset val="100"/>
        <c:noMultiLvlLbl val="0"/>
      </c:catAx>
      <c:valAx>
        <c:axId val="577591168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wealth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1287891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GB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Age and 'ideal'wealth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marker>
            <c:symbol val="none"/>
          </c:marker>
          <c:cat>
            <c:numRef>
              <c:f>'transfer and wealth tax'!$A$2:$A$62</c:f>
              <c:numCache>
                <c:formatCode>General</c:formatCode>
                <c:ptCount val="61"/>
                <c:pt idx="0">
                  <c:v>18</c:v>
                </c:pt>
                <c:pt idx="1">
                  <c:v>19</c:v>
                </c:pt>
                <c:pt idx="2">
                  <c:v>20</c:v>
                </c:pt>
                <c:pt idx="3">
                  <c:v>21</c:v>
                </c:pt>
                <c:pt idx="4">
                  <c:v>22</c:v>
                </c:pt>
                <c:pt idx="5">
                  <c:v>23</c:v>
                </c:pt>
                <c:pt idx="6">
                  <c:v>24</c:v>
                </c:pt>
                <c:pt idx="7">
                  <c:v>25</c:v>
                </c:pt>
                <c:pt idx="8">
                  <c:v>26</c:v>
                </c:pt>
                <c:pt idx="9">
                  <c:v>27</c:v>
                </c:pt>
                <c:pt idx="10">
                  <c:v>28</c:v>
                </c:pt>
                <c:pt idx="11">
                  <c:v>29</c:v>
                </c:pt>
                <c:pt idx="12">
                  <c:v>30</c:v>
                </c:pt>
                <c:pt idx="13">
                  <c:v>31</c:v>
                </c:pt>
                <c:pt idx="14">
                  <c:v>32</c:v>
                </c:pt>
                <c:pt idx="15">
                  <c:v>33</c:v>
                </c:pt>
                <c:pt idx="16">
                  <c:v>34</c:v>
                </c:pt>
                <c:pt idx="17">
                  <c:v>35</c:v>
                </c:pt>
                <c:pt idx="18">
                  <c:v>36</c:v>
                </c:pt>
                <c:pt idx="19">
                  <c:v>37</c:v>
                </c:pt>
                <c:pt idx="20">
                  <c:v>38</c:v>
                </c:pt>
                <c:pt idx="21">
                  <c:v>39</c:v>
                </c:pt>
                <c:pt idx="22">
                  <c:v>40</c:v>
                </c:pt>
                <c:pt idx="23">
                  <c:v>41</c:v>
                </c:pt>
                <c:pt idx="24">
                  <c:v>42</c:v>
                </c:pt>
                <c:pt idx="25">
                  <c:v>43</c:v>
                </c:pt>
                <c:pt idx="26">
                  <c:v>44</c:v>
                </c:pt>
                <c:pt idx="27">
                  <c:v>45</c:v>
                </c:pt>
                <c:pt idx="28">
                  <c:v>46</c:v>
                </c:pt>
                <c:pt idx="29">
                  <c:v>47</c:v>
                </c:pt>
                <c:pt idx="30">
                  <c:v>48</c:v>
                </c:pt>
                <c:pt idx="31">
                  <c:v>49</c:v>
                </c:pt>
                <c:pt idx="32">
                  <c:v>50</c:v>
                </c:pt>
                <c:pt idx="33">
                  <c:v>51</c:v>
                </c:pt>
                <c:pt idx="34">
                  <c:v>52</c:v>
                </c:pt>
                <c:pt idx="35">
                  <c:v>53</c:v>
                </c:pt>
                <c:pt idx="36">
                  <c:v>54</c:v>
                </c:pt>
                <c:pt idx="37">
                  <c:v>55</c:v>
                </c:pt>
                <c:pt idx="38">
                  <c:v>56</c:v>
                </c:pt>
                <c:pt idx="39">
                  <c:v>57</c:v>
                </c:pt>
                <c:pt idx="40">
                  <c:v>58</c:v>
                </c:pt>
                <c:pt idx="41">
                  <c:v>59</c:v>
                </c:pt>
                <c:pt idx="42">
                  <c:v>60</c:v>
                </c:pt>
                <c:pt idx="43">
                  <c:v>61</c:v>
                </c:pt>
                <c:pt idx="44">
                  <c:v>62</c:v>
                </c:pt>
                <c:pt idx="45">
                  <c:v>63</c:v>
                </c:pt>
                <c:pt idx="46">
                  <c:v>64</c:v>
                </c:pt>
                <c:pt idx="47">
                  <c:v>65</c:v>
                </c:pt>
                <c:pt idx="48">
                  <c:v>66</c:v>
                </c:pt>
                <c:pt idx="49">
                  <c:v>67</c:v>
                </c:pt>
                <c:pt idx="50">
                  <c:v>68</c:v>
                </c:pt>
                <c:pt idx="51">
                  <c:v>69</c:v>
                </c:pt>
                <c:pt idx="52">
                  <c:v>70</c:v>
                </c:pt>
                <c:pt idx="53">
                  <c:v>71</c:v>
                </c:pt>
                <c:pt idx="54">
                  <c:v>72</c:v>
                </c:pt>
                <c:pt idx="55">
                  <c:v>73</c:v>
                </c:pt>
                <c:pt idx="56">
                  <c:v>74</c:v>
                </c:pt>
                <c:pt idx="57">
                  <c:v>75</c:v>
                </c:pt>
                <c:pt idx="58">
                  <c:v>76</c:v>
                </c:pt>
                <c:pt idx="59">
                  <c:v>77</c:v>
                </c:pt>
                <c:pt idx="60">
                  <c:v>78</c:v>
                </c:pt>
              </c:numCache>
            </c:numRef>
          </c:cat>
          <c:val>
            <c:numRef>
              <c:f>'transfer and wealth tax'!$B$2:$B$62</c:f>
              <c:numCache>
                <c:formatCode>General</c:formatCode>
                <c:ptCount val="61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100</c:v>
                </c:pt>
                <c:pt idx="5">
                  <c:v>105</c:v>
                </c:pt>
                <c:pt idx="6">
                  <c:v>106.05250000000001</c:v>
                </c:pt>
                <c:pt idx="7">
                  <c:v>107.10552625000001</c:v>
                </c:pt>
                <c:pt idx="8">
                  <c:v>108.15907901312501</c:v>
                </c:pt>
                <c:pt idx="9">
                  <c:v>109.21315855263157</c:v>
                </c:pt>
                <c:pt idx="10">
                  <c:v>110.26776513190789</c:v>
                </c:pt>
                <c:pt idx="11">
                  <c:v>111.32289901447385</c:v>
                </c:pt>
                <c:pt idx="12">
                  <c:v>112.37856046398109</c:v>
                </c:pt>
                <c:pt idx="13">
                  <c:v>113.43474974421309</c:v>
                </c:pt>
                <c:pt idx="14">
                  <c:v>114.4914671190852</c:v>
                </c:pt>
                <c:pt idx="15">
                  <c:v>115.54871285264475</c:v>
                </c:pt>
                <c:pt idx="16">
                  <c:v>116.60648720907108</c:v>
                </c:pt>
                <c:pt idx="17">
                  <c:v>117.66479045267562</c:v>
                </c:pt>
                <c:pt idx="18">
                  <c:v>118.72362284790196</c:v>
                </c:pt>
                <c:pt idx="19">
                  <c:v>119.78298465932592</c:v>
                </c:pt>
                <c:pt idx="20">
                  <c:v>120.84287615165559</c:v>
                </c:pt>
                <c:pt idx="21">
                  <c:v>121.90329758973142</c:v>
                </c:pt>
                <c:pt idx="22">
                  <c:v>122.96424923852629</c:v>
                </c:pt>
                <c:pt idx="23">
                  <c:v>124.02573136314557</c:v>
                </c:pt>
                <c:pt idx="24">
                  <c:v>125.08774422882715</c:v>
                </c:pt>
                <c:pt idx="25">
                  <c:v>126.15028810094157</c:v>
                </c:pt>
                <c:pt idx="26">
                  <c:v>127.21336324499205</c:v>
                </c:pt>
                <c:pt idx="27">
                  <c:v>128.27696992661456</c:v>
                </c:pt>
                <c:pt idx="28">
                  <c:v>129.34110841157786</c:v>
                </c:pt>
                <c:pt idx="29">
                  <c:v>130.40577896578367</c:v>
                </c:pt>
                <c:pt idx="30">
                  <c:v>131.47098185526659</c:v>
                </c:pt>
                <c:pt idx="31">
                  <c:v>132.53671734619422</c:v>
                </c:pt>
                <c:pt idx="32">
                  <c:v>133.60298570486731</c:v>
                </c:pt>
                <c:pt idx="33">
                  <c:v>134.66978719771973</c:v>
                </c:pt>
                <c:pt idx="34">
                  <c:v>135.73712209131858</c:v>
                </c:pt>
                <c:pt idx="35">
                  <c:v>136.80499065236424</c:v>
                </c:pt>
                <c:pt idx="36">
                  <c:v>137.87339314769042</c:v>
                </c:pt>
                <c:pt idx="37">
                  <c:v>138.94232984426429</c:v>
                </c:pt>
                <c:pt idx="38">
                  <c:v>140.01180100918643</c:v>
                </c:pt>
                <c:pt idx="39">
                  <c:v>141.08180690969104</c:v>
                </c:pt>
                <c:pt idx="40">
                  <c:v>142.15234781314589</c:v>
                </c:pt>
                <c:pt idx="41">
                  <c:v>143.22342398705248</c:v>
                </c:pt>
                <c:pt idx="42">
                  <c:v>144.295035699046</c:v>
                </c:pt>
                <c:pt idx="43">
                  <c:v>145.36718321689551</c:v>
                </c:pt>
                <c:pt idx="44">
                  <c:v>146.43986680850398</c:v>
                </c:pt>
                <c:pt idx="45">
                  <c:v>147.51308674190824</c:v>
                </c:pt>
                <c:pt idx="46">
                  <c:v>148.5868432852792</c:v>
                </c:pt>
                <c:pt idx="47">
                  <c:v>149.66113670692184</c:v>
                </c:pt>
                <c:pt idx="48">
                  <c:v>150.7359672752753</c:v>
                </c:pt>
                <c:pt idx="49">
                  <c:v>151.81133525891295</c:v>
                </c:pt>
                <c:pt idx="50">
                  <c:v>138.08724092654239</c:v>
                </c:pt>
                <c:pt idx="51">
                  <c:v>124.35628454700564</c:v>
                </c:pt>
                <c:pt idx="52">
                  <c:v>110.61846268927914</c:v>
                </c:pt>
                <c:pt idx="53">
                  <c:v>96.873771920623781</c:v>
                </c:pt>
                <c:pt idx="54">
                  <c:v>83.122208806584098</c:v>
                </c:pt>
                <c:pt idx="55">
                  <c:v>69.363769910987401</c:v>
                </c:pt>
                <c:pt idx="56">
                  <c:v>55.5984517959429</c:v>
                </c:pt>
                <c:pt idx="57">
                  <c:v>41.826251021840875</c:v>
                </c:pt>
                <c:pt idx="58">
                  <c:v>28.047164147351793</c:v>
                </c:pt>
                <c:pt idx="59">
                  <c:v>14.261187729425469</c:v>
                </c:pt>
                <c:pt idx="60">
                  <c:v>0.46831832329018075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hiLowLines/>
        <c:marker val="1"/>
        <c:smooth val="0"/>
        <c:axId val="558222720"/>
        <c:axId val="562353664"/>
      </c:lineChart>
      <c:catAx>
        <c:axId val="55822272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GB"/>
                  <a:t>age</a:t>
                </a:r>
              </a:p>
            </c:rich>
          </c:tx>
          <c:layout/>
          <c:overlay val="0"/>
        </c:title>
        <c:numFmt formatCode="General" sourceLinked="1"/>
        <c:majorTickMark val="none"/>
        <c:minorTickMark val="none"/>
        <c:tickLblPos val="nextTo"/>
        <c:crossAx val="562353664"/>
        <c:crosses val="autoZero"/>
        <c:auto val="1"/>
        <c:lblAlgn val="ctr"/>
        <c:lblOffset val="100"/>
        <c:noMultiLvlLbl val="0"/>
      </c:catAx>
      <c:valAx>
        <c:axId val="562353664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wealth</a:t>
                </a:r>
              </a:p>
            </c:rich>
          </c:tx>
          <c:layout/>
          <c:overlay val="0"/>
        </c:title>
        <c:numFmt formatCode="General" sourceLinked="1"/>
        <c:majorTickMark val="out"/>
        <c:minorTickMark val="none"/>
        <c:tickLblPos val="nextTo"/>
        <c:crossAx val="558222720"/>
        <c:crosses val="autoZero"/>
        <c:crossBetween val="between"/>
      </c:valAx>
    </c:plotArea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228600</xdr:colOff>
      <xdr:row>5</xdr:row>
      <xdr:rowOff>161925</xdr:rowOff>
    </xdr:from>
    <xdr:to>
      <xdr:col>19</xdr:col>
      <xdr:colOff>533400</xdr:colOff>
      <xdr:row>20</xdr:row>
      <xdr:rowOff>47625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15</xdr:col>
      <xdr:colOff>228600</xdr:colOff>
      <xdr:row>5</xdr:row>
      <xdr:rowOff>161925</xdr:rowOff>
    </xdr:from>
    <xdr:to>
      <xdr:col>22</xdr:col>
      <xdr:colOff>533400</xdr:colOff>
      <xdr:row>20</xdr:row>
      <xdr:rowOff>47625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62"/>
  <sheetViews>
    <sheetView workbookViewId="0">
      <selection activeCell="C21" sqref="C21"/>
    </sheetView>
  </sheetViews>
  <sheetFormatPr defaultRowHeight="15" x14ac:dyDescent="0.25"/>
  <cols>
    <col min="3" max="3" width="22" customWidth="1"/>
    <col min="10" max="10" width="28" bestFit="1" customWidth="1"/>
  </cols>
  <sheetData>
    <row r="1" spans="1:25" x14ac:dyDescent="0.25">
      <c r="A1" t="s">
        <v>0</v>
      </c>
      <c r="J1" t="s">
        <v>16</v>
      </c>
      <c r="N1" t="s">
        <v>17</v>
      </c>
      <c r="O1">
        <f>SUM(B2:B62)</f>
        <v>2675.3960159575331</v>
      </c>
    </row>
    <row r="2" spans="1:25" x14ac:dyDescent="0.25">
      <c r="A2">
        <v>18</v>
      </c>
      <c r="B2">
        <f>B1*(1+$G$2)+$D$2</f>
        <v>0</v>
      </c>
      <c r="C2" t="s">
        <v>3</v>
      </c>
      <c r="D2" s="4">
        <v>0</v>
      </c>
      <c r="F2" t="s">
        <v>1</v>
      </c>
      <c r="G2" s="6">
        <v>0.04</v>
      </c>
      <c r="H2" s="6"/>
      <c r="J2" s="4">
        <v>1</v>
      </c>
    </row>
    <row r="3" spans="1:25" x14ac:dyDescent="0.25">
      <c r="A3">
        <v>19</v>
      </c>
      <c r="B3">
        <f>B2*(1+$G$2)+$D$2</f>
        <v>0</v>
      </c>
      <c r="C3" t="s">
        <v>2</v>
      </c>
      <c r="D3" s="4">
        <f>$J$2</f>
        <v>1</v>
      </c>
    </row>
    <row r="4" spans="1:25" x14ac:dyDescent="0.25">
      <c r="A4">
        <v>20</v>
      </c>
      <c r="B4">
        <f>B3*(1+$G$2)+$D$2</f>
        <v>0</v>
      </c>
      <c r="C4" t="s">
        <v>4</v>
      </c>
      <c r="D4" s="4">
        <f>$J$2</f>
        <v>1</v>
      </c>
    </row>
    <row r="5" spans="1:25" x14ac:dyDescent="0.25">
      <c r="A5">
        <v>21</v>
      </c>
      <c r="B5">
        <f>B4*(1+$G$2)+$D$2</f>
        <v>0</v>
      </c>
      <c r="C5" t="s">
        <v>5</v>
      </c>
      <c r="D5" s="4">
        <f>$J$2</f>
        <v>1</v>
      </c>
    </row>
    <row r="6" spans="1:25" x14ac:dyDescent="0.25">
      <c r="A6">
        <v>22</v>
      </c>
      <c r="B6">
        <f>B5*(1+$G$2)+$D$2</f>
        <v>0</v>
      </c>
      <c r="C6" t="s">
        <v>6</v>
      </c>
      <c r="D6" s="4">
        <f>$J$2</f>
        <v>1</v>
      </c>
    </row>
    <row r="7" spans="1:25" x14ac:dyDescent="0.25">
      <c r="A7">
        <v>23</v>
      </c>
      <c r="B7">
        <f>B6*(1+$G$2)+$D$3</f>
        <v>1</v>
      </c>
      <c r="C7" t="s">
        <v>7</v>
      </c>
      <c r="D7" s="4">
        <f>$J$2</f>
        <v>1</v>
      </c>
    </row>
    <row r="8" spans="1:25" x14ac:dyDescent="0.25">
      <c r="A8">
        <v>24</v>
      </c>
      <c r="B8">
        <f>B7*(1+$G$2)+$D$3</f>
        <v>2.04</v>
      </c>
      <c r="C8" t="s">
        <v>8</v>
      </c>
      <c r="D8" s="4">
        <v>-13.8</v>
      </c>
    </row>
    <row r="9" spans="1:25" x14ac:dyDescent="0.25">
      <c r="A9">
        <v>25</v>
      </c>
      <c r="B9">
        <f>B8*(1+$G$2)+$D$3</f>
        <v>3.1215999999999999</v>
      </c>
    </row>
    <row r="10" spans="1:25" x14ac:dyDescent="0.25">
      <c r="A10">
        <v>26</v>
      </c>
      <c r="B10">
        <f>B9*(1+$G$2)+$D$3</f>
        <v>4.2464639999999996</v>
      </c>
      <c r="F10" t="s">
        <v>24</v>
      </c>
      <c r="G10" t="s">
        <v>18</v>
      </c>
      <c r="J10" t="s">
        <v>21</v>
      </c>
      <c r="K10" t="s">
        <v>20</v>
      </c>
    </row>
    <row r="11" spans="1:25" x14ac:dyDescent="0.25">
      <c r="A11">
        <v>27</v>
      </c>
      <c r="B11">
        <f>B10*(1+$G$2)+$D$3</f>
        <v>5.4163225599999993</v>
      </c>
      <c r="D11" t="s">
        <v>9</v>
      </c>
      <c r="E11" t="s">
        <v>10</v>
      </c>
      <c r="F11">
        <f>AVERAGE(B2:B18)</f>
        <v>5.333584827587794</v>
      </c>
      <c r="G11" s="5">
        <v>0.20100000000000001</v>
      </c>
      <c r="H11" s="5"/>
      <c r="I11" t="s">
        <v>10</v>
      </c>
      <c r="J11" s="1">
        <f>U12/$V$16</f>
        <v>2.3881710407969492E-2</v>
      </c>
      <c r="K11" s="1">
        <v>3.5000000000000003E-2</v>
      </c>
      <c r="U11" t="s">
        <v>19</v>
      </c>
      <c r="X11" t="s">
        <v>23</v>
      </c>
    </row>
    <row r="12" spans="1:25" x14ac:dyDescent="0.25">
      <c r="A12">
        <v>28</v>
      </c>
      <c r="B12">
        <f>B11*(1+$G$2)+$D$3</f>
        <v>6.6329754623999992</v>
      </c>
      <c r="E12" t="s">
        <v>11</v>
      </c>
      <c r="F12">
        <f>AVERAGE(B19:B28)</f>
        <v>24.977627240922267</v>
      </c>
      <c r="G12" s="5">
        <v>0.23699999999999999</v>
      </c>
      <c r="H12" s="5"/>
      <c r="I12" t="s">
        <v>11</v>
      </c>
      <c r="J12" s="1">
        <f>U13/$V$16</f>
        <v>0.13187111846560509</v>
      </c>
      <c r="K12" s="1">
        <v>0.13300000000000001</v>
      </c>
      <c r="U12" s="2">
        <f>F11*G11</f>
        <v>1.0720505503451467</v>
      </c>
      <c r="X12">
        <f>F11*17/60</f>
        <v>1.5111823678165417</v>
      </c>
    </row>
    <row r="13" spans="1:25" x14ac:dyDescent="0.25">
      <c r="A13">
        <v>29</v>
      </c>
      <c r="B13">
        <f>B12*(1+$G$2)+$D$3</f>
        <v>7.8982944808959994</v>
      </c>
      <c r="E13" t="s">
        <v>12</v>
      </c>
      <c r="F13">
        <f>AVERAGE(B29:B38)</f>
        <v>48.979097097154536</v>
      </c>
      <c r="G13" s="5">
        <v>0.19500000000000001</v>
      </c>
      <c r="H13" s="5"/>
      <c r="I13" t="s">
        <v>12</v>
      </c>
      <c r="J13" s="1">
        <f>U14/$V$16</f>
        <v>0.21276272788217693</v>
      </c>
      <c r="K13" s="1">
        <v>0.251</v>
      </c>
      <c r="U13" s="2">
        <f>F12*G12</f>
        <v>5.9196976560985766</v>
      </c>
      <c r="X13">
        <f>F12*10/60</f>
        <v>4.1629378734870439</v>
      </c>
    </row>
    <row r="14" spans="1:25" x14ac:dyDescent="0.25">
      <c r="A14">
        <v>30</v>
      </c>
      <c r="B14">
        <f>B13*(1+$G$2)+$D$3</f>
        <v>9.2142262601318397</v>
      </c>
      <c r="E14" t="s">
        <v>13</v>
      </c>
      <c r="F14">
        <f>AVERAGE(B39:B48)</f>
        <v>84.507135681482282</v>
      </c>
      <c r="G14" s="5">
        <v>0.16300000000000001</v>
      </c>
      <c r="H14" s="5"/>
      <c r="I14" t="s">
        <v>13</v>
      </c>
      <c r="J14" s="1">
        <f>U15/$V$16</f>
        <v>0.3068535484634472</v>
      </c>
      <c r="K14" s="1">
        <v>0.25700000000000001</v>
      </c>
      <c r="U14" s="2">
        <f>F13*G13</f>
        <v>9.5509239339451355</v>
      </c>
      <c r="X14">
        <f>F13*10/60</f>
        <v>8.1631828495257555</v>
      </c>
    </row>
    <row r="15" spans="1:25" x14ac:dyDescent="0.25">
      <c r="A15">
        <v>31</v>
      </c>
      <c r="B15">
        <f>B14*(1+$G$2)+$D$3</f>
        <v>10.582795310537113</v>
      </c>
      <c r="E15" t="s">
        <v>14</v>
      </c>
      <c r="F15">
        <f>AVERAGE(B49:B62)</f>
        <v>71.434748120924993</v>
      </c>
      <c r="G15" s="5">
        <v>0.20399999999999999</v>
      </c>
      <c r="H15" s="5"/>
      <c r="I15" t="s">
        <v>14</v>
      </c>
      <c r="J15" s="1">
        <f>U16/$V$16</f>
        <v>0.32463089478080126</v>
      </c>
      <c r="K15" s="1">
        <v>0.32500000000000001</v>
      </c>
      <c r="U15" s="2">
        <f>F14*G14</f>
        <v>13.774663116081612</v>
      </c>
      <c r="X15">
        <f>F14*10/60</f>
        <v>14.084522613580381</v>
      </c>
    </row>
    <row r="16" spans="1:25" x14ac:dyDescent="0.25">
      <c r="A16">
        <v>32</v>
      </c>
      <c r="B16">
        <f>B15*(1+$G$2)+$D$3</f>
        <v>12.006107122958598</v>
      </c>
      <c r="U16" s="2">
        <f>F15*G15</f>
        <v>14.572688616668698</v>
      </c>
      <c r="V16" s="2">
        <f>SUM(U12:U16)</f>
        <v>44.890023873139171</v>
      </c>
      <c r="X16">
        <f>F15*13/60</f>
        <v>15.477528759533749</v>
      </c>
      <c r="Y16">
        <f>SUM(X12:X16)</f>
        <v>43.399354463943467</v>
      </c>
    </row>
    <row r="17" spans="1:4" x14ac:dyDescent="0.25">
      <c r="A17">
        <v>33</v>
      </c>
      <c r="B17">
        <f>B16*(1+$G$2)+$D$3</f>
        <v>13.486351407876942</v>
      </c>
    </row>
    <row r="18" spans="1:4" x14ac:dyDescent="0.25">
      <c r="A18">
        <v>34</v>
      </c>
      <c r="B18">
        <f>B17*(1+$G$2)+$D$3</f>
        <v>15.02580546419202</v>
      </c>
    </row>
    <row r="19" spans="1:4" x14ac:dyDescent="0.25">
      <c r="A19">
        <v>35</v>
      </c>
      <c r="B19">
        <f>B18*(1+$G$2)+$D$4</f>
        <v>16.6268376827597</v>
      </c>
    </row>
    <row r="20" spans="1:4" x14ac:dyDescent="0.25">
      <c r="A20">
        <v>36</v>
      </c>
      <c r="B20">
        <f>B19*(1+$G$2)+$D$4</f>
        <v>18.291911190070088</v>
      </c>
    </row>
    <row r="21" spans="1:4" x14ac:dyDescent="0.25">
      <c r="A21">
        <v>37</v>
      </c>
      <c r="B21">
        <f>B20*(1+$G$2)+$D$4</f>
        <v>20.023587637672893</v>
      </c>
    </row>
    <row r="22" spans="1:4" x14ac:dyDescent="0.25">
      <c r="A22">
        <v>38</v>
      </c>
      <c r="B22">
        <f>B21*(1+$G$2)+$D$4</f>
        <v>21.824531143179808</v>
      </c>
    </row>
    <row r="23" spans="1:4" x14ac:dyDescent="0.25">
      <c r="A23">
        <v>39</v>
      </c>
      <c r="B23">
        <f>B22*(1+$G$2)+$D$4</f>
        <v>23.697512388907001</v>
      </c>
    </row>
    <row r="24" spans="1:4" x14ac:dyDescent="0.25">
      <c r="A24">
        <v>40</v>
      </c>
      <c r="B24">
        <f>B23*(1+$G$2)+$D$4</f>
        <v>25.64541288446328</v>
      </c>
    </row>
    <row r="25" spans="1:4" x14ac:dyDescent="0.25">
      <c r="A25">
        <v>41</v>
      </c>
      <c r="B25">
        <f>B24*(1+$G$2)+$D$4</f>
        <v>27.671229399841813</v>
      </c>
    </row>
    <row r="26" spans="1:4" x14ac:dyDescent="0.25">
      <c r="A26">
        <v>42</v>
      </c>
      <c r="B26">
        <f>B25*(1+$G$2)+$D$4</f>
        <v>29.778078575835487</v>
      </c>
    </row>
    <row r="27" spans="1:4" x14ac:dyDescent="0.25">
      <c r="A27">
        <v>43</v>
      </c>
      <c r="B27">
        <f>B26*(1+$G$2)+$D$4</f>
        <v>31.969201718868906</v>
      </c>
      <c r="D27" t="s">
        <v>15</v>
      </c>
    </row>
    <row r="28" spans="1:4" x14ac:dyDescent="0.25">
      <c r="A28">
        <v>44</v>
      </c>
      <c r="B28">
        <f>B27*(1+$G$2)+$D$4</f>
        <v>34.24796978762366</v>
      </c>
      <c r="D28">
        <f>F14/F11</f>
        <v>15.844340797651117</v>
      </c>
    </row>
    <row r="29" spans="1:4" x14ac:dyDescent="0.25">
      <c r="A29">
        <v>45</v>
      </c>
      <c r="B29">
        <f>B28*(1+$G$2)+$D$5</f>
        <v>36.617888579128611</v>
      </c>
      <c r="D29" t="s">
        <v>22</v>
      </c>
    </row>
    <row r="30" spans="1:4" x14ac:dyDescent="0.25">
      <c r="A30">
        <v>46</v>
      </c>
      <c r="B30">
        <f>B29*(1+$G$2)+$D$5</f>
        <v>39.082604122293759</v>
      </c>
      <c r="D30" s="3">
        <f t="array" ref="D30">AVERAGE(ABS(B2:B62-TRANSPOSE(B2:B62)))/AVERAGE(B2:B62)/2</f>
        <v>0.4684560582321361</v>
      </c>
    </row>
    <row r="31" spans="1:4" x14ac:dyDescent="0.25">
      <c r="A31">
        <v>47</v>
      </c>
      <c r="B31">
        <f>B30*(1+$G$2)+$D$5</f>
        <v>41.645908287185513</v>
      </c>
    </row>
    <row r="32" spans="1:4" x14ac:dyDescent="0.25">
      <c r="A32">
        <v>48</v>
      </c>
      <c r="B32">
        <f>B31*(1+$G$2)+$D$5</f>
        <v>44.311744618672932</v>
      </c>
    </row>
    <row r="33" spans="1:2" x14ac:dyDescent="0.25">
      <c r="A33">
        <v>49</v>
      </c>
      <c r="B33">
        <f>B32*(1+$G$2)+$D$5</f>
        <v>47.08421440341985</v>
      </c>
    </row>
    <row r="34" spans="1:2" x14ac:dyDescent="0.25">
      <c r="A34">
        <v>50</v>
      </c>
      <c r="B34">
        <f>B33*(1+$G$2)+$D$5</f>
        <v>49.967582979556646</v>
      </c>
    </row>
    <row r="35" spans="1:2" x14ac:dyDescent="0.25">
      <c r="A35">
        <v>51</v>
      </c>
      <c r="B35">
        <f>B34*(1+$G$2)+$D$5</f>
        <v>52.966286298738915</v>
      </c>
    </row>
    <row r="36" spans="1:2" x14ac:dyDescent="0.25">
      <c r="A36">
        <v>52</v>
      </c>
      <c r="B36">
        <f>B35*(1+$G$2)+$D$5</f>
        <v>56.084937750688475</v>
      </c>
    </row>
    <row r="37" spans="1:2" x14ac:dyDescent="0.25">
      <c r="A37">
        <v>53</v>
      </c>
      <c r="B37">
        <f>B36*(1+$G$2)+$D$5</f>
        <v>59.328335260716017</v>
      </c>
    </row>
    <row r="38" spans="1:2" x14ac:dyDescent="0.25">
      <c r="A38">
        <v>54</v>
      </c>
      <c r="B38">
        <f>B37*(1+$G$2)+$D$5</f>
        <v>62.70146867114466</v>
      </c>
    </row>
    <row r="39" spans="1:2" x14ac:dyDescent="0.25">
      <c r="A39">
        <v>55</v>
      </c>
      <c r="B39">
        <f>B38*(1+$G$2)+$D$6</f>
        <v>66.209527417990444</v>
      </c>
    </row>
    <row r="40" spans="1:2" x14ac:dyDescent="0.25">
      <c r="A40">
        <v>56</v>
      </c>
      <c r="B40">
        <f>B39*(1+$G$2)+$D$6</f>
        <v>69.857908514710061</v>
      </c>
    </row>
    <row r="41" spans="1:2" x14ac:dyDescent="0.25">
      <c r="A41">
        <v>57</v>
      </c>
      <c r="B41">
        <f>B40*(1+$G$2)+$D$6</f>
        <v>73.652224855298471</v>
      </c>
    </row>
    <row r="42" spans="1:2" x14ac:dyDescent="0.25">
      <c r="A42">
        <v>58</v>
      </c>
      <c r="B42">
        <f>B41*(1+$G$2)+$D$6</f>
        <v>77.598313849510419</v>
      </c>
    </row>
    <row r="43" spans="1:2" x14ac:dyDescent="0.25">
      <c r="A43">
        <v>59</v>
      </c>
      <c r="B43">
        <f>B42*(1+$G$2)+$D$6</f>
        <v>81.702246403490832</v>
      </c>
    </row>
    <row r="44" spans="1:2" x14ac:dyDescent="0.25">
      <c r="A44">
        <v>60</v>
      </c>
      <c r="B44">
        <f>B43*(1+$G$2)+$D$6</f>
        <v>85.970336259630471</v>
      </c>
    </row>
    <row r="45" spans="1:2" x14ac:dyDescent="0.25">
      <c r="A45">
        <v>61</v>
      </c>
      <c r="B45">
        <f>B44*(1+$G$2)+$D$6</f>
        <v>90.409149710015697</v>
      </c>
    </row>
    <row r="46" spans="1:2" x14ac:dyDescent="0.25">
      <c r="A46">
        <v>62</v>
      </c>
      <c r="B46">
        <f>B45*(1+$G$2)+$D$6</f>
        <v>95.025515698416328</v>
      </c>
    </row>
    <row r="47" spans="1:2" x14ac:dyDescent="0.25">
      <c r="A47">
        <v>63</v>
      </c>
      <c r="B47">
        <f>B46*(1+$G$2)+$D$6</f>
        <v>99.826536326352979</v>
      </c>
    </row>
    <row r="48" spans="1:2" x14ac:dyDescent="0.25">
      <c r="A48">
        <v>64</v>
      </c>
      <c r="B48">
        <f>B47*(1+$G$2)+$D$6</f>
        <v>104.8195977794071</v>
      </c>
    </row>
    <row r="49" spans="1:2" x14ac:dyDescent="0.25">
      <c r="A49">
        <v>65</v>
      </c>
      <c r="B49">
        <f>B48*(1+$G$2)+$D$7</f>
        <v>110.0123816905834</v>
      </c>
    </row>
    <row r="50" spans="1:2" x14ac:dyDescent="0.25">
      <c r="A50">
        <v>66</v>
      </c>
      <c r="B50">
        <f>B49*(1+$G$2)+$D$7</f>
        <v>115.41287695820674</v>
      </c>
    </row>
    <row r="51" spans="1:2" x14ac:dyDescent="0.25">
      <c r="A51">
        <v>67</v>
      </c>
      <c r="B51">
        <f>B50*(1+$G$2)+$D$7</f>
        <v>121.02939203653501</v>
      </c>
    </row>
    <row r="52" spans="1:2" x14ac:dyDescent="0.25">
      <c r="A52">
        <v>68</v>
      </c>
      <c r="B52">
        <f>B51*(1+$G$2)+$D$8</f>
        <v>112.07056771799643</v>
      </c>
    </row>
    <row r="53" spans="1:2" x14ac:dyDescent="0.25">
      <c r="A53">
        <v>69</v>
      </c>
      <c r="B53">
        <f>B52*(1+$G$2)+$D$8</f>
        <v>102.75339042671629</v>
      </c>
    </row>
    <row r="54" spans="1:2" x14ac:dyDescent="0.25">
      <c r="A54">
        <v>70</v>
      </c>
      <c r="B54">
        <f>B53*(1+$G$2)+$D$8</f>
        <v>93.063526043784947</v>
      </c>
    </row>
    <row r="55" spans="1:2" x14ac:dyDescent="0.25">
      <c r="A55">
        <v>71</v>
      </c>
      <c r="B55">
        <f>B54*(1+$G$2)+$D$8</f>
        <v>82.986067085536348</v>
      </c>
    </row>
    <row r="56" spans="1:2" x14ac:dyDescent="0.25">
      <c r="A56">
        <v>72</v>
      </c>
      <c r="B56">
        <f>B55*(1+$G$2)+$D$8</f>
        <v>72.505509768957808</v>
      </c>
    </row>
    <row r="57" spans="1:2" x14ac:dyDescent="0.25">
      <c r="A57">
        <v>73</v>
      </c>
      <c r="B57">
        <f>B56*(1+$G$2)+$D$8</f>
        <v>61.605730159716131</v>
      </c>
    </row>
    <row r="58" spans="1:2" x14ac:dyDescent="0.25">
      <c r="A58">
        <v>74</v>
      </c>
      <c r="B58">
        <f>B57*(1+$G$2)+$D$8</f>
        <v>50.269959366104786</v>
      </c>
    </row>
    <row r="59" spans="1:2" x14ac:dyDescent="0.25">
      <c r="A59">
        <v>75</v>
      </c>
      <c r="B59">
        <f>B58*(1+$G$2)+$D$8</f>
        <v>38.480757740748984</v>
      </c>
    </row>
    <row r="60" spans="1:2" x14ac:dyDescent="0.25">
      <c r="A60">
        <v>76</v>
      </c>
      <c r="B60">
        <f>B59*(1+$G$2)+$D$8</f>
        <v>26.219988050378948</v>
      </c>
    </row>
    <row r="61" spans="1:2" x14ac:dyDescent="0.25">
      <c r="A61">
        <v>77</v>
      </c>
      <c r="B61">
        <f>B60*(1+$G$2)+$D$8</f>
        <v>13.468787572394106</v>
      </c>
    </row>
    <row r="62" spans="1:2" x14ac:dyDescent="0.25">
      <c r="A62">
        <v>78</v>
      </c>
      <c r="B62">
        <f>B61*(1+$G$2)+$D$8</f>
        <v>0.20753907528987092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62"/>
  <sheetViews>
    <sheetView tabSelected="1" topLeftCell="A31" workbookViewId="0">
      <selection activeCell="H40" sqref="H40"/>
    </sheetView>
  </sheetViews>
  <sheetFormatPr defaultRowHeight="15" x14ac:dyDescent="0.25"/>
  <cols>
    <col min="6" max="6" width="22" customWidth="1"/>
    <col min="13" max="13" width="28" bestFit="1" customWidth="1"/>
  </cols>
  <sheetData>
    <row r="1" spans="1:28" x14ac:dyDescent="0.25">
      <c r="A1" t="s">
        <v>0</v>
      </c>
      <c r="B1" t="s">
        <v>32</v>
      </c>
      <c r="C1" t="s">
        <v>26</v>
      </c>
      <c r="D1" t="s">
        <v>28</v>
      </c>
      <c r="E1" t="s">
        <v>29</v>
      </c>
      <c r="M1" t="s">
        <v>16</v>
      </c>
      <c r="Q1" t="s">
        <v>17</v>
      </c>
      <c r="R1">
        <f>SUM(B2:B62)</f>
        <v>6637.1049649032111</v>
      </c>
    </row>
    <row r="2" spans="1:28" x14ac:dyDescent="0.25">
      <c r="A2">
        <v>18</v>
      </c>
      <c r="B2">
        <v>0</v>
      </c>
      <c r="F2" t="s">
        <v>3</v>
      </c>
      <c r="G2" s="4">
        <v>0</v>
      </c>
      <c r="I2" t="s">
        <v>1</v>
      </c>
      <c r="J2" s="8">
        <v>0.04</v>
      </c>
      <c r="K2" s="6"/>
      <c r="M2" s="4">
        <v>1</v>
      </c>
    </row>
    <row r="3" spans="1:28" x14ac:dyDescent="0.25">
      <c r="A3">
        <v>19</v>
      </c>
      <c r="B3">
        <f t="shared" ref="B3:B5" si="0">B2*(1+$J$2)+$G$2</f>
        <v>0</v>
      </c>
      <c r="F3" t="s">
        <v>2</v>
      </c>
      <c r="G3" s="4">
        <f>$M$2</f>
        <v>1</v>
      </c>
      <c r="I3" t="s">
        <v>25</v>
      </c>
      <c r="J3" s="8">
        <v>3.95E-2</v>
      </c>
      <c r="K3" s="4"/>
    </row>
    <row r="4" spans="1:28" x14ac:dyDescent="0.25">
      <c r="A4">
        <v>20</v>
      </c>
      <c r="B4">
        <f t="shared" si="0"/>
        <v>0</v>
      </c>
      <c r="F4" t="s">
        <v>4</v>
      </c>
      <c r="G4" s="4">
        <f t="shared" ref="G4:G7" si="1">$M$2</f>
        <v>1</v>
      </c>
    </row>
    <row r="5" spans="1:28" x14ac:dyDescent="0.25">
      <c r="A5">
        <v>21</v>
      </c>
      <c r="B5">
        <f t="shared" si="0"/>
        <v>0</v>
      </c>
      <c r="F5" t="s">
        <v>5</v>
      </c>
      <c r="G5" s="4">
        <f t="shared" si="1"/>
        <v>1</v>
      </c>
    </row>
    <row r="6" spans="1:28" x14ac:dyDescent="0.25">
      <c r="A6">
        <v>22</v>
      </c>
      <c r="B6">
        <v>100</v>
      </c>
      <c r="F6" t="s">
        <v>6</v>
      </c>
      <c r="G6" s="4">
        <f t="shared" si="1"/>
        <v>1</v>
      </c>
    </row>
    <row r="7" spans="1:28" x14ac:dyDescent="0.25">
      <c r="A7">
        <v>23</v>
      </c>
      <c r="B7">
        <f t="shared" ref="B7" si="2">B6*(1+$J$2)+$G$3</f>
        <v>105</v>
      </c>
      <c r="C7">
        <f>B7*$J$3</f>
        <v>4.1475</v>
      </c>
      <c r="D7">
        <f>$B$6*$J$2</f>
        <v>4</v>
      </c>
      <c r="E7">
        <f>C7-D7</f>
        <v>0.14749999999999996</v>
      </c>
      <c r="F7" t="s">
        <v>7</v>
      </c>
      <c r="G7" s="4">
        <f t="shared" si="1"/>
        <v>1</v>
      </c>
    </row>
    <row r="8" spans="1:28" x14ac:dyDescent="0.25">
      <c r="A8">
        <v>24</v>
      </c>
      <c r="B8">
        <f>B7*(1+$J$2)+$G$3-C7</f>
        <v>106.05250000000001</v>
      </c>
      <c r="C8">
        <f t="shared" ref="C8:C62" si="3">B8*$J$3</f>
        <v>4.1890737500000004</v>
      </c>
      <c r="D8">
        <f t="shared" ref="D8:D62" si="4">$B$6*$J$2</f>
        <v>4</v>
      </c>
      <c r="E8">
        <f t="shared" ref="E8:E62" si="5">C8-D8</f>
        <v>0.18907375000000037</v>
      </c>
      <c r="F8" t="s">
        <v>8</v>
      </c>
      <c r="G8" s="4">
        <v>-13.8</v>
      </c>
    </row>
    <row r="9" spans="1:28" x14ac:dyDescent="0.25">
      <c r="A9">
        <v>25</v>
      </c>
      <c r="B9">
        <f t="shared" ref="B9:B18" si="6">B8*(1+$J$2)+$G$3-C8</f>
        <v>107.10552625000001</v>
      </c>
      <c r="C9">
        <f t="shared" si="3"/>
        <v>4.2306682868750007</v>
      </c>
      <c r="D9">
        <f t="shared" si="4"/>
        <v>4</v>
      </c>
      <c r="E9">
        <f t="shared" si="5"/>
        <v>0.23066828687500074</v>
      </c>
    </row>
    <row r="10" spans="1:28" x14ac:dyDescent="0.25">
      <c r="A10">
        <v>26</v>
      </c>
      <c r="B10">
        <f t="shared" si="6"/>
        <v>108.15907901312501</v>
      </c>
      <c r="C10">
        <f t="shared" si="3"/>
        <v>4.2722836210184383</v>
      </c>
      <c r="D10">
        <f t="shared" si="4"/>
        <v>4</v>
      </c>
      <c r="E10">
        <f t="shared" si="5"/>
        <v>0.27228362101843828</v>
      </c>
      <c r="I10" t="s">
        <v>24</v>
      </c>
      <c r="J10" t="s">
        <v>18</v>
      </c>
      <c r="M10" t="s">
        <v>21</v>
      </c>
      <c r="N10" t="s">
        <v>20</v>
      </c>
    </row>
    <row r="11" spans="1:28" x14ac:dyDescent="0.25">
      <c r="A11">
        <v>27</v>
      </c>
      <c r="B11">
        <f t="shared" si="6"/>
        <v>109.21315855263157</v>
      </c>
      <c r="C11">
        <f t="shared" si="3"/>
        <v>4.313919762828947</v>
      </c>
      <c r="D11">
        <f t="shared" si="4"/>
        <v>4</v>
      </c>
      <c r="E11">
        <f t="shared" si="5"/>
        <v>0.31391976282894696</v>
      </c>
      <c r="G11" t="s">
        <v>9</v>
      </c>
      <c r="H11" t="s">
        <v>10</v>
      </c>
      <c r="I11">
        <f>AVERAGE(B2:B18)</f>
        <v>84.092994432419616</v>
      </c>
      <c r="J11" s="5">
        <v>0.20100000000000001</v>
      </c>
      <c r="K11" s="5"/>
      <c r="L11" t="s">
        <v>10</v>
      </c>
      <c r="M11" s="1">
        <f>X12/$Y$16</f>
        <v>0.1495760882277517</v>
      </c>
      <c r="N11" s="1">
        <v>3.5000000000000003E-2</v>
      </c>
      <c r="X11" t="s">
        <v>19</v>
      </c>
      <c r="AA11" t="s">
        <v>23</v>
      </c>
    </row>
    <row r="12" spans="1:28" x14ac:dyDescent="0.25">
      <c r="A12">
        <v>28</v>
      </c>
      <c r="B12">
        <f t="shared" si="6"/>
        <v>110.26776513190789</v>
      </c>
      <c r="C12">
        <f t="shared" si="3"/>
        <v>4.3555767227103619</v>
      </c>
      <c r="D12">
        <f t="shared" si="4"/>
        <v>4</v>
      </c>
      <c r="E12">
        <f t="shared" si="5"/>
        <v>0.35557672271036189</v>
      </c>
      <c r="H12" t="s">
        <v>11</v>
      </c>
      <c r="I12">
        <f>AVERAGE(B19:B28)</f>
        <v>122.43589478777233</v>
      </c>
      <c r="J12" s="5">
        <v>0.23699999999999999</v>
      </c>
      <c r="K12" s="5"/>
      <c r="L12" t="s">
        <v>11</v>
      </c>
      <c r="M12" s="1">
        <f>X13/$Y$16</f>
        <v>0.25678130514477177</v>
      </c>
      <c r="N12" s="1">
        <v>0.13300000000000001</v>
      </c>
      <c r="X12" s="2">
        <f>I11*J11</f>
        <v>16.902691880916343</v>
      </c>
      <c r="AA12">
        <f>I11*17/60</f>
        <v>23.82634842251889</v>
      </c>
    </row>
    <row r="13" spans="1:28" x14ac:dyDescent="0.25">
      <c r="A13">
        <v>29</v>
      </c>
      <c r="B13">
        <f t="shared" si="6"/>
        <v>111.32289901447385</v>
      </c>
      <c r="C13">
        <f t="shared" si="3"/>
        <v>4.3972545110717167</v>
      </c>
      <c r="D13">
        <f t="shared" si="4"/>
        <v>4</v>
      </c>
      <c r="E13">
        <f t="shared" si="5"/>
        <v>0.39725451107171672</v>
      </c>
      <c r="H13" t="s">
        <v>12</v>
      </c>
      <c r="I13">
        <f>AVERAGE(B29:B38)</f>
        <v>133.07198352993973</v>
      </c>
      <c r="J13" s="5">
        <v>0.19500000000000001</v>
      </c>
      <c r="K13" s="5"/>
      <c r="L13" t="s">
        <v>12</v>
      </c>
      <c r="M13" s="1">
        <f>X14/$Y$16</f>
        <v>0.22962942491188787</v>
      </c>
      <c r="N13" s="1">
        <v>0.251</v>
      </c>
      <c r="X13" s="2">
        <f t="shared" ref="X13:X16" si="7">I12*J12</f>
        <v>29.017307064702042</v>
      </c>
      <c r="AA13">
        <f>I12*10/60</f>
        <v>20.405982464628721</v>
      </c>
    </row>
    <row r="14" spans="1:28" x14ac:dyDescent="0.25">
      <c r="A14">
        <v>30</v>
      </c>
      <c r="B14">
        <f t="shared" si="6"/>
        <v>112.37856046398109</v>
      </c>
      <c r="C14">
        <f t="shared" si="3"/>
        <v>4.4389531383272534</v>
      </c>
      <c r="D14">
        <f t="shared" si="4"/>
        <v>4</v>
      </c>
      <c r="E14">
        <f t="shared" si="5"/>
        <v>0.43895313832725336</v>
      </c>
      <c r="H14" t="s">
        <v>13</v>
      </c>
      <c r="I14">
        <f>AVERAGE(B39:B48)</f>
        <v>143.7613725314973</v>
      </c>
      <c r="J14" s="5">
        <v>0.16300000000000001</v>
      </c>
      <c r="K14" s="5"/>
      <c r="L14" t="s">
        <v>13</v>
      </c>
      <c r="M14" s="1">
        <f>X15/$Y$16</f>
        <v>0.2073653128484261</v>
      </c>
      <c r="N14" s="1">
        <v>0.25700000000000001</v>
      </c>
      <c r="X14" s="2">
        <f t="shared" si="7"/>
        <v>25.949036788338248</v>
      </c>
      <c r="AA14">
        <f t="shared" ref="AA14:AA15" si="8">I13*10/60</f>
        <v>22.178663921656621</v>
      </c>
    </row>
    <row r="15" spans="1:28" x14ac:dyDescent="0.25">
      <c r="A15">
        <v>31</v>
      </c>
      <c r="B15">
        <f t="shared" si="6"/>
        <v>113.43474974421309</v>
      </c>
      <c r="C15">
        <f t="shared" si="3"/>
        <v>4.4806726148964175</v>
      </c>
      <c r="D15">
        <f t="shared" si="4"/>
        <v>4</v>
      </c>
      <c r="E15">
        <f t="shared" si="5"/>
        <v>0.48067261489641755</v>
      </c>
      <c r="H15" t="s">
        <v>14</v>
      </c>
      <c r="I15">
        <f>AVERAGE(B49:B62)</f>
        <v>86.773682218570258</v>
      </c>
      <c r="J15" s="5">
        <v>0.20399999999999999</v>
      </c>
      <c r="K15" s="5"/>
      <c r="L15" t="s">
        <v>14</v>
      </c>
      <c r="M15" s="1">
        <f>X16/$Y$16</f>
        <v>0.15664786886716262</v>
      </c>
      <c r="N15" s="1">
        <v>0.32500000000000001</v>
      </c>
      <c r="X15" s="2">
        <f t="shared" si="7"/>
        <v>23.433103722634062</v>
      </c>
      <c r="AA15">
        <f t="shared" si="8"/>
        <v>23.960228755249549</v>
      </c>
    </row>
    <row r="16" spans="1:28" x14ac:dyDescent="0.25">
      <c r="A16">
        <v>32</v>
      </c>
      <c r="B16">
        <f t="shared" si="6"/>
        <v>114.4914671190852</v>
      </c>
      <c r="C16">
        <f t="shared" si="3"/>
        <v>4.5224129512038651</v>
      </c>
      <c r="D16">
        <f t="shared" si="4"/>
        <v>4</v>
      </c>
      <c r="E16">
        <f t="shared" si="5"/>
        <v>0.52241295120386511</v>
      </c>
      <c r="X16" s="2">
        <f t="shared" si="7"/>
        <v>17.701831172588331</v>
      </c>
      <c r="Y16" s="2">
        <f>SUM(X12:X16)</f>
        <v>113.00397062917902</v>
      </c>
      <c r="AA16">
        <f>I15*13/60</f>
        <v>18.800964480690222</v>
      </c>
      <c r="AB16">
        <f>SUM(AA12:AA16)</f>
        <v>109.172188044744</v>
      </c>
    </row>
    <row r="17" spans="1:7" x14ac:dyDescent="0.25">
      <c r="A17">
        <v>33</v>
      </c>
      <c r="B17">
        <f t="shared" si="6"/>
        <v>115.54871285264475</v>
      </c>
      <c r="C17">
        <f t="shared" si="3"/>
        <v>4.5641741576794681</v>
      </c>
      <c r="D17">
        <f t="shared" si="4"/>
        <v>4</v>
      </c>
      <c r="E17">
        <f t="shared" si="5"/>
        <v>0.5641741576794681</v>
      </c>
    </row>
    <row r="18" spans="1:7" x14ac:dyDescent="0.25">
      <c r="A18">
        <v>34</v>
      </c>
      <c r="B18">
        <f t="shared" si="6"/>
        <v>116.60648720907108</v>
      </c>
      <c r="C18">
        <f t="shared" si="3"/>
        <v>4.6059562447583078</v>
      </c>
      <c r="D18">
        <f t="shared" si="4"/>
        <v>4</v>
      </c>
      <c r="E18">
        <f t="shared" si="5"/>
        <v>0.60595624475830778</v>
      </c>
    </row>
    <row r="19" spans="1:7" x14ac:dyDescent="0.25">
      <c r="A19">
        <v>35</v>
      </c>
      <c r="B19">
        <f>B18*(1+$J$2)+$G$4-C18</f>
        <v>117.66479045267562</v>
      </c>
      <c r="C19">
        <f t="shared" si="3"/>
        <v>4.647759222880687</v>
      </c>
      <c r="D19">
        <f t="shared" si="4"/>
        <v>4</v>
      </c>
      <c r="E19">
        <f t="shared" si="5"/>
        <v>0.64775922288068699</v>
      </c>
    </row>
    <row r="20" spans="1:7" x14ac:dyDescent="0.25">
      <c r="A20">
        <v>36</v>
      </c>
      <c r="B20">
        <f t="shared" ref="B20:B28" si="9">B19*(1+$J$2)+$G$4-C19</f>
        <v>118.72362284790196</v>
      </c>
      <c r="C20">
        <f t="shared" si="3"/>
        <v>4.6895831024921275</v>
      </c>
      <c r="D20">
        <f t="shared" si="4"/>
        <v>4</v>
      </c>
      <c r="E20">
        <f t="shared" si="5"/>
        <v>0.68958310249212751</v>
      </c>
    </row>
    <row r="21" spans="1:7" x14ac:dyDescent="0.25">
      <c r="A21">
        <v>37</v>
      </c>
      <c r="B21">
        <f t="shared" si="9"/>
        <v>119.78298465932592</v>
      </c>
      <c r="C21">
        <f t="shared" si="3"/>
        <v>4.7314278940433736</v>
      </c>
      <c r="D21">
        <f t="shared" si="4"/>
        <v>4</v>
      </c>
      <c r="E21">
        <f t="shared" si="5"/>
        <v>0.73142789404337361</v>
      </c>
    </row>
    <row r="22" spans="1:7" x14ac:dyDescent="0.25">
      <c r="A22">
        <v>38</v>
      </c>
      <c r="B22">
        <f t="shared" si="9"/>
        <v>120.84287615165559</v>
      </c>
      <c r="C22">
        <f t="shared" si="3"/>
        <v>4.7732936079903956</v>
      </c>
      <c r="D22">
        <f t="shared" si="4"/>
        <v>4</v>
      </c>
      <c r="E22">
        <f t="shared" si="5"/>
        <v>0.77329360799039559</v>
      </c>
    </row>
    <row r="23" spans="1:7" x14ac:dyDescent="0.25">
      <c r="A23">
        <v>39</v>
      </c>
      <c r="B23">
        <f t="shared" si="9"/>
        <v>121.90329758973142</v>
      </c>
      <c r="C23">
        <f t="shared" si="3"/>
        <v>4.8151802547943916</v>
      </c>
      <c r="D23">
        <f t="shared" si="4"/>
        <v>4</v>
      </c>
      <c r="E23">
        <f t="shared" si="5"/>
        <v>0.8151802547943916</v>
      </c>
      <c r="F23" s="7" t="s">
        <v>27</v>
      </c>
      <c r="G23" s="7">
        <f>SUM(C2:C62)</f>
        <v>258.21564611367683</v>
      </c>
    </row>
    <row r="24" spans="1:7" x14ac:dyDescent="0.25">
      <c r="A24">
        <v>40</v>
      </c>
      <c r="B24">
        <f t="shared" si="9"/>
        <v>122.96424923852629</v>
      </c>
      <c r="C24">
        <f t="shared" si="3"/>
        <v>4.8570878449217885</v>
      </c>
      <c r="D24">
        <f t="shared" si="4"/>
        <v>4</v>
      </c>
      <c r="E24">
        <f t="shared" si="5"/>
        <v>0.85708784492178847</v>
      </c>
      <c r="F24" s="7" t="s">
        <v>30</v>
      </c>
      <c r="G24" s="7">
        <f>SUM(D7:D62)</f>
        <v>224</v>
      </c>
    </row>
    <row r="25" spans="1:7" x14ac:dyDescent="0.25">
      <c r="A25">
        <v>41</v>
      </c>
      <c r="B25">
        <f t="shared" si="9"/>
        <v>124.02573136314557</v>
      </c>
      <c r="C25">
        <f t="shared" si="3"/>
        <v>4.8990163888442497</v>
      </c>
      <c r="D25">
        <f t="shared" si="4"/>
        <v>4</v>
      </c>
      <c r="E25">
        <f t="shared" si="5"/>
        <v>0.89901638884424973</v>
      </c>
      <c r="F25" s="7" t="s">
        <v>31</v>
      </c>
      <c r="G25" s="7">
        <f>G23-G24</f>
        <v>34.215646113676826</v>
      </c>
    </row>
    <row r="26" spans="1:7" x14ac:dyDescent="0.25">
      <c r="A26">
        <v>42</v>
      </c>
      <c r="B26">
        <f t="shared" si="9"/>
        <v>125.08774422882715</v>
      </c>
      <c r="C26">
        <f t="shared" si="3"/>
        <v>4.9409658970386721</v>
      </c>
      <c r="D26">
        <f t="shared" si="4"/>
        <v>4</v>
      </c>
      <c r="E26">
        <f t="shared" si="5"/>
        <v>0.94096589703867206</v>
      </c>
    </row>
    <row r="27" spans="1:7" x14ac:dyDescent="0.25">
      <c r="A27">
        <v>43</v>
      </c>
      <c r="B27">
        <f t="shared" si="9"/>
        <v>126.15028810094157</v>
      </c>
      <c r="C27">
        <f t="shared" si="3"/>
        <v>4.9829363799871915</v>
      </c>
      <c r="D27">
        <f t="shared" si="4"/>
        <v>4</v>
      </c>
      <c r="E27">
        <f t="shared" si="5"/>
        <v>0.98293637998719152</v>
      </c>
      <c r="G27" t="s">
        <v>15</v>
      </c>
    </row>
    <row r="28" spans="1:7" x14ac:dyDescent="0.25">
      <c r="A28">
        <v>44</v>
      </c>
      <c r="B28">
        <f t="shared" si="9"/>
        <v>127.21336324499205</v>
      </c>
      <c r="C28">
        <f t="shared" si="3"/>
        <v>5.0249278481771862</v>
      </c>
      <c r="D28">
        <f t="shared" si="4"/>
        <v>4</v>
      </c>
      <c r="E28">
        <f t="shared" si="5"/>
        <v>1.0249278481771862</v>
      </c>
      <c r="G28">
        <f>I14/I11</f>
        <v>1.7095523057753581</v>
      </c>
    </row>
    <row r="29" spans="1:7" x14ac:dyDescent="0.25">
      <c r="A29">
        <v>45</v>
      </c>
      <c r="B29">
        <f>B28*(1+$J$2)+$G$5-C28</f>
        <v>128.27696992661456</v>
      </c>
      <c r="C29">
        <f t="shared" si="3"/>
        <v>5.0669403121012753</v>
      </c>
      <c r="D29">
        <f t="shared" si="4"/>
        <v>4</v>
      </c>
      <c r="E29">
        <f t="shared" si="5"/>
        <v>1.0669403121012753</v>
      </c>
      <c r="G29" t="s">
        <v>22</v>
      </c>
    </row>
    <row r="30" spans="1:7" x14ac:dyDescent="0.25">
      <c r="A30">
        <v>46</v>
      </c>
      <c r="B30">
        <f t="shared" ref="B30:B38" si="10">B29*(1+$J$2)+$G$5-C29</f>
        <v>129.34110841157786</v>
      </c>
      <c r="C30">
        <f t="shared" si="3"/>
        <v>5.1089737822573253</v>
      </c>
      <c r="D30">
        <f t="shared" si="4"/>
        <v>4</v>
      </c>
      <c r="E30">
        <f t="shared" si="5"/>
        <v>1.1089737822573253</v>
      </c>
      <c r="G30" s="3">
        <f t="array" ref="G30">AVERAGE(ABS(B2:B62-TRANSPOSE(B2:B62)))/AVERAGE(B2:B62)/2</f>
        <v>0.19306195225160053</v>
      </c>
    </row>
    <row r="31" spans="1:7" x14ac:dyDescent="0.25">
      <c r="A31">
        <v>47</v>
      </c>
      <c r="B31">
        <f t="shared" si="10"/>
        <v>130.40577896578367</v>
      </c>
      <c r="C31">
        <f t="shared" si="3"/>
        <v>5.1510282691484548</v>
      </c>
      <c r="D31">
        <f t="shared" si="4"/>
        <v>4</v>
      </c>
      <c r="E31">
        <f t="shared" si="5"/>
        <v>1.1510282691484548</v>
      </c>
    </row>
    <row r="32" spans="1:7" x14ac:dyDescent="0.25">
      <c r="A32">
        <v>48</v>
      </c>
      <c r="B32">
        <f t="shared" si="10"/>
        <v>131.47098185526659</v>
      </c>
      <c r="C32">
        <f t="shared" si="3"/>
        <v>5.1931037832830302</v>
      </c>
      <c r="D32">
        <f t="shared" si="4"/>
        <v>4</v>
      </c>
      <c r="E32">
        <f t="shared" si="5"/>
        <v>1.1931037832830302</v>
      </c>
    </row>
    <row r="33" spans="1:5" x14ac:dyDescent="0.25">
      <c r="A33">
        <v>49</v>
      </c>
      <c r="B33">
        <f t="shared" si="10"/>
        <v>132.53671734619422</v>
      </c>
      <c r="C33">
        <f t="shared" si="3"/>
        <v>5.2352003351746719</v>
      </c>
      <c r="D33">
        <f t="shared" si="4"/>
        <v>4</v>
      </c>
      <c r="E33">
        <f t="shared" si="5"/>
        <v>1.2352003351746719</v>
      </c>
    </row>
    <row r="34" spans="1:5" x14ac:dyDescent="0.25">
      <c r="A34">
        <v>50</v>
      </c>
      <c r="B34">
        <f t="shared" si="10"/>
        <v>133.60298570486731</v>
      </c>
      <c r="C34">
        <f t="shared" si="3"/>
        <v>5.2773179353422588</v>
      </c>
      <c r="D34">
        <f t="shared" si="4"/>
        <v>4</v>
      </c>
      <c r="E34">
        <f t="shared" si="5"/>
        <v>1.2773179353422588</v>
      </c>
    </row>
    <row r="35" spans="1:5" x14ac:dyDescent="0.25">
      <c r="A35">
        <v>51</v>
      </c>
      <c r="B35">
        <f t="shared" si="10"/>
        <v>134.66978719771973</v>
      </c>
      <c r="C35">
        <f t="shared" si="3"/>
        <v>5.319456594309929</v>
      </c>
      <c r="D35">
        <f t="shared" si="4"/>
        <v>4</v>
      </c>
      <c r="E35">
        <f t="shared" si="5"/>
        <v>1.319456594309929</v>
      </c>
    </row>
    <row r="36" spans="1:5" x14ac:dyDescent="0.25">
      <c r="A36">
        <v>52</v>
      </c>
      <c r="B36">
        <f t="shared" si="10"/>
        <v>135.73712209131858</v>
      </c>
      <c r="C36">
        <f t="shared" si="3"/>
        <v>5.3616163226070839</v>
      </c>
      <c r="D36">
        <f t="shared" si="4"/>
        <v>4</v>
      </c>
      <c r="E36">
        <f t="shared" si="5"/>
        <v>1.3616163226070839</v>
      </c>
    </row>
    <row r="37" spans="1:5" x14ac:dyDescent="0.25">
      <c r="A37">
        <v>53</v>
      </c>
      <c r="B37">
        <f t="shared" si="10"/>
        <v>136.80499065236424</v>
      </c>
      <c r="C37">
        <f t="shared" si="3"/>
        <v>5.4037971307683872</v>
      </c>
      <c r="D37">
        <f t="shared" si="4"/>
        <v>4</v>
      </c>
      <c r="E37">
        <f t="shared" si="5"/>
        <v>1.4037971307683872</v>
      </c>
    </row>
    <row r="38" spans="1:5" x14ac:dyDescent="0.25">
      <c r="A38">
        <v>54</v>
      </c>
      <c r="B38">
        <f t="shared" si="10"/>
        <v>137.87339314769042</v>
      </c>
      <c r="C38">
        <f t="shared" si="3"/>
        <v>5.4459990293337714</v>
      </c>
      <c r="D38">
        <f t="shared" si="4"/>
        <v>4</v>
      </c>
      <c r="E38">
        <f t="shared" si="5"/>
        <v>1.4459990293337714</v>
      </c>
    </row>
    <row r="39" spans="1:5" x14ac:dyDescent="0.25">
      <c r="A39">
        <v>55</v>
      </c>
      <c r="B39">
        <f>B38*(1+$J$2)+$G$6-C38</f>
        <v>138.94232984426429</v>
      </c>
      <c r="C39">
        <f t="shared" si="3"/>
        <v>5.4882220288484396</v>
      </c>
      <c r="D39">
        <f t="shared" si="4"/>
        <v>4</v>
      </c>
      <c r="E39">
        <f t="shared" si="5"/>
        <v>1.4882220288484396</v>
      </c>
    </row>
    <row r="40" spans="1:5" x14ac:dyDescent="0.25">
      <c r="A40">
        <v>56</v>
      </c>
      <c r="B40">
        <f t="shared" ref="B40:B48" si="11">B39*(1+$J$2)+$G$6-C39</f>
        <v>140.01180100918643</v>
      </c>
      <c r="C40">
        <f t="shared" si="3"/>
        <v>5.5304661398628641</v>
      </c>
      <c r="D40">
        <f t="shared" si="4"/>
        <v>4</v>
      </c>
      <c r="E40">
        <f t="shared" si="5"/>
        <v>1.5304661398628641</v>
      </c>
    </row>
    <row r="41" spans="1:5" x14ac:dyDescent="0.25">
      <c r="A41">
        <v>57</v>
      </c>
      <c r="B41">
        <f t="shared" si="11"/>
        <v>141.08180690969104</v>
      </c>
      <c r="C41">
        <f t="shared" si="3"/>
        <v>5.5727313729327959</v>
      </c>
      <c r="D41">
        <f t="shared" si="4"/>
        <v>4</v>
      </c>
      <c r="E41">
        <f t="shared" si="5"/>
        <v>1.5727313729327959</v>
      </c>
    </row>
    <row r="42" spans="1:5" x14ac:dyDescent="0.25">
      <c r="A42">
        <v>58</v>
      </c>
      <c r="B42">
        <f t="shared" si="11"/>
        <v>142.15234781314589</v>
      </c>
      <c r="C42">
        <f t="shared" si="3"/>
        <v>5.6150177386192626</v>
      </c>
      <c r="D42">
        <f t="shared" si="4"/>
        <v>4</v>
      </c>
      <c r="E42">
        <f t="shared" si="5"/>
        <v>1.6150177386192626</v>
      </c>
    </row>
    <row r="43" spans="1:5" x14ac:dyDescent="0.25">
      <c r="A43">
        <v>59</v>
      </c>
      <c r="B43">
        <f t="shared" si="11"/>
        <v>143.22342398705248</v>
      </c>
      <c r="C43">
        <f t="shared" si="3"/>
        <v>5.6573252474885729</v>
      </c>
      <c r="D43">
        <f t="shared" si="4"/>
        <v>4</v>
      </c>
      <c r="E43">
        <f t="shared" si="5"/>
        <v>1.6573252474885729</v>
      </c>
    </row>
    <row r="44" spans="1:5" x14ac:dyDescent="0.25">
      <c r="A44">
        <v>60</v>
      </c>
      <c r="B44">
        <f t="shared" si="11"/>
        <v>144.295035699046</v>
      </c>
      <c r="C44">
        <f t="shared" si="3"/>
        <v>5.6996539101123167</v>
      </c>
      <c r="D44">
        <f t="shared" si="4"/>
        <v>4</v>
      </c>
      <c r="E44">
        <f t="shared" si="5"/>
        <v>1.6996539101123167</v>
      </c>
    </row>
    <row r="45" spans="1:5" x14ac:dyDescent="0.25">
      <c r="A45">
        <v>61</v>
      </c>
      <c r="B45">
        <f t="shared" si="11"/>
        <v>145.36718321689551</v>
      </c>
      <c r="C45">
        <f t="shared" si="3"/>
        <v>5.7420037370673729</v>
      </c>
      <c r="D45">
        <f t="shared" si="4"/>
        <v>4</v>
      </c>
      <c r="E45">
        <f t="shared" si="5"/>
        <v>1.7420037370673729</v>
      </c>
    </row>
    <row r="46" spans="1:5" x14ac:dyDescent="0.25">
      <c r="A46">
        <v>62</v>
      </c>
      <c r="B46">
        <f t="shared" si="11"/>
        <v>146.43986680850398</v>
      </c>
      <c r="C46">
        <f t="shared" si="3"/>
        <v>5.7843747389359068</v>
      </c>
      <c r="D46">
        <f t="shared" si="4"/>
        <v>4</v>
      </c>
      <c r="E46">
        <f t="shared" si="5"/>
        <v>1.7843747389359068</v>
      </c>
    </row>
    <row r="47" spans="1:5" x14ac:dyDescent="0.25">
      <c r="A47">
        <v>63</v>
      </c>
      <c r="B47">
        <f t="shared" si="11"/>
        <v>147.51308674190824</v>
      </c>
      <c r="C47">
        <f t="shared" si="3"/>
        <v>5.8267669263053756</v>
      </c>
      <c r="D47">
        <f t="shared" si="4"/>
        <v>4</v>
      </c>
      <c r="E47">
        <f t="shared" si="5"/>
        <v>1.8267669263053756</v>
      </c>
    </row>
    <row r="48" spans="1:5" x14ac:dyDescent="0.25">
      <c r="A48">
        <v>64</v>
      </c>
      <c r="B48">
        <f t="shared" si="11"/>
        <v>148.5868432852792</v>
      </c>
      <c r="C48">
        <f t="shared" si="3"/>
        <v>5.8691803097685282</v>
      </c>
      <c r="D48">
        <f t="shared" si="4"/>
        <v>4</v>
      </c>
      <c r="E48">
        <f t="shared" si="5"/>
        <v>1.8691803097685282</v>
      </c>
    </row>
    <row r="49" spans="1:5" x14ac:dyDescent="0.25">
      <c r="A49">
        <v>65</v>
      </c>
      <c r="B49">
        <f>B48*(1+$J$2)+$G$7-C48</f>
        <v>149.66113670692184</v>
      </c>
      <c r="C49">
        <f t="shared" si="3"/>
        <v>5.9116148999234124</v>
      </c>
      <c r="D49">
        <f t="shared" si="4"/>
        <v>4</v>
      </c>
      <c r="E49">
        <f t="shared" si="5"/>
        <v>1.9116148999234124</v>
      </c>
    </row>
    <row r="50" spans="1:5" x14ac:dyDescent="0.25">
      <c r="A50">
        <v>66</v>
      </c>
      <c r="B50">
        <f t="shared" ref="B50:B51" si="12">B49*(1+$J$2)+$G$7-C49</f>
        <v>150.7359672752753</v>
      </c>
      <c r="C50">
        <f t="shared" si="3"/>
        <v>5.9540707073733747</v>
      </c>
      <c r="D50">
        <f t="shared" si="4"/>
        <v>4</v>
      </c>
      <c r="E50">
        <f t="shared" si="5"/>
        <v>1.9540707073733747</v>
      </c>
    </row>
    <row r="51" spans="1:5" x14ac:dyDescent="0.25">
      <c r="A51">
        <v>67</v>
      </c>
      <c r="B51">
        <f t="shared" si="12"/>
        <v>151.81133525891295</v>
      </c>
      <c r="C51">
        <f t="shared" si="3"/>
        <v>5.9965477427270617</v>
      </c>
      <c r="D51">
        <f t="shared" si="4"/>
        <v>4</v>
      </c>
      <c r="E51">
        <f t="shared" si="5"/>
        <v>1.9965477427270617</v>
      </c>
    </row>
    <row r="52" spans="1:5" x14ac:dyDescent="0.25">
      <c r="A52">
        <v>68</v>
      </c>
      <c r="B52">
        <f>B51*(1+$J$2)+$G$8-C51</f>
        <v>138.08724092654239</v>
      </c>
      <c r="C52">
        <f t="shared" si="3"/>
        <v>5.4544460165984248</v>
      </c>
      <c r="D52">
        <f t="shared" si="4"/>
        <v>4</v>
      </c>
      <c r="E52">
        <f t="shared" si="5"/>
        <v>1.4544460165984248</v>
      </c>
    </row>
    <row r="53" spans="1:5" x14ac:dyDescent="0.25">
      <c r="A53">
        <v>69</v>
      </c>
      <c r="B53">
        <f t="shared" ref="B53:B62" si="13">B52*(1+$J$2)+$G$8-C52</f>
        <v>124.35628454700564</v>
      </c>
      <c r="C53">
        <f t="shared" si="3"/>
        <v>4.9120732396067233</v>
      </c>
      <c r="D53">
        <f t="shared" si="4"/>
        <v>4</v>
      </c>
      <c r="E53">
        <f t="shared" si="5"/>
        <v>0.91207323960672326</v>
      </c>
    </row>
    <row r="54" spans="1:5" x14ac:dyDescent="0.25">
      <c r="A54">
        <v>70</v>
      </c>
      <c r="B54">
        <f t="shared" si="13"/>
        <v>110.61846268927914</v>
      </c>
      <c r="C54">
        <f t="shared" si="3"/>
        <v>4.3694292762265263</v>
      </c>
      <c r="D54">
        <f t="shared" si="4"/>
        <v>4</v>
      </c>
      <c r="E54">
        <f t="shared" si="5"/>
        <v>0.36942927622652633</v>
      </c>
    </row>
    <row r="55" spans="1:5" x14ac:dyDescent="0.25">
      <c r="A55">
        <v>71</v>
      </c>
      <c r="B55">
        <f t="shared" si="13"/>
        <v>96.873771920623781</v>
      </c>
      <c r="C55">
        <f t="shared" si="3"/>
        <v>3.8265139908646395</v>
      </c>
      <c r="D55">
        <f t="shared" si="4"/>
        <v>4</v>
      </c>
      <c r="E55">
        <f t="shared" si="5"/>
        <v>-0.1734860091353605</v>
      </c>
    </row>
    <row r="56" spans="1:5" x14ac:dyDescent="0.25">
      <c r="A56">
        <v>72</v>
      </c>
      <c r="B56">
        <f t="shared" si="13"/>
        <v>83.122208806584098</v>
      </c>
      <c r="C56">
        <f t="shared" si="3"/>
        <v>3.2833272478600719</v>
      </c>
      <c r="D56">
        <f t="shared" si="4"/>
        <v>4</v>
      </c>
      <c r="E56">
        <f t="shared" si="5"/>
        <v>-0.71667275213992809</v>
      </c>
    </row>
    <row r="57" spans="1:5" x14ac:dyDescent="0.25">
      <c r="A57">
        <v>73</v>
      </c>
      <c r="B57">
        <f t="shared" si="13"/>
        <v>69.363769910987401</v>
      </c>
      <c r="C57">
        <f t="shared" si="3"/>
        <v>2.7398689114840025</v>
      </c>
      <c r="D57">
        <f t="shared" si="4"/>
        <v>4</v>
      </c>
      <c r="E57">
        <f t="shared" si="5"/>
        <v>-1.2601310885159975</v>
      </c>
    </row>
    <row r="58" spans="1:5" x14ac:dyDescent="0.25">
      <c r="A58">
        <v>74</v>
      </c>
      <c r="B58">
        <f t="shared" si="13"/>
        <v>55.5984517959429</v>
      </c>
      <c r="C58">
        <f t="shared" si="3"/>
        <v>2.1961388459397444</v>
      </c>
      <c r="D58">
        <f t="shared" si="4"/>
        <v>4</v>
      </c>
      <c r="E58">
        <f t="shared" si="5"/>
        <v>-1.8038611540602556</v>
      </c>
    </row>
    <row r="59" spans="1:5" x14ac:dyDescent="0.25">
      <c r="A59">
        <v>75</v>
      </c>
      <c r="B59">
        <f t="shared" si="13"/>
        <v>41.826251021840875</v>
      </c>
      <c r="C59">
        <f t="shared" si="3"/>
        <v>1.6521369153627146</v>
      </c>
      <c r="D59">
        <f t="shared" si="4"/>
        <v>4</v>
      </c>
      <c r="E59">
        <f t="shared" si="5"/>
        <v>-2.3478630846372854</v>
      </c>
    </row>
    <row r="60" spans="1:5" x14ac:dyDescent="0.25">
      <c r="A60">
        <v>76</v>
      </c>
      <c r="B60">
        <f t="shared" si="13"/>
        <v>28.047164147351793</v>
      </c>
      <c r="C60">
        <f t="shared" si="3"/>
        <v>1.1078629838203959</v>
      </c>
      <c r="D60">
        <f t="shared" si="4"/>
        <v>4</v>
      </c>
      <c r="E60">
        <f t="shared" si="5"/>
        <v>-2.8921370161796043</v>
      </c>
    </row>
    <row r="61" spans="1:5" x14ac:dyDescent="0.25">
      <c r="A61">
        <v>77</v>
      </c>
      <c r="B61">
        <f t="shared" si="13"/>
        <v>14.261187729425469</v>
      </c>
      <c r="C61">
        <f t="shared" si="3"/>
        <v>0.56331691531230599</v>
      </c>
      <c r="D61">
        <f t="shared" si="4"/>
        <v>4</v>
      </c>
      <c r="E61">
        <f t="shared" si="5"/>
        <v>-3.4366830846876941</v>
      </c>
    </row>
    <row r="62" spans="1:5" x14ac:dyDescent="0.25">
      <c r="A62">
        <v>78</v>
      </c>
      <c r="B62">
        <f t="shared" si="13"/>
        <v>0.46831832329018075</v>
      </c>
      <c r="C62">
        <f t="shared" si="3"/>
        <v>1.849857376996214E-2</v>
      </c>
      <c r="D62">
        <f t="shared" si="4"/>
        <v>4</v>
      </c>
      <c r="E62">
        <f t="shared" si="5"/>
        <v>-3.9815014262300377</v>
      </c>
    </row>
  </sheetData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basic</vt:lpstr>
      <vt:lpstr>transfer and wealth tax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2015-09-30T13:03:10Z</dcterms:modified>
</cp:coreProperties>
</file>